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5440" windowHeight="15996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17" i="1"/>
  <c r="L16" i="1"/>
  <c r="J43" i="1"/>
  <c r="B43" i="1"/>
  <c r="F35" i="1"/>
  <c r="E35" i="1"/>
  <c r="F42" i="1"/>
  <c r="F41" i="1"/>
  <c r="F40" i="1"/>
  <c r="F39" i="1"/>
  <c r="F38" i="1"/>
  <c r="F37" i="1"/>
  <c r="J34" i="1"/>
  <c r="F32" i="1"/>
  <c r="J32" i="1" s="1"/>
  <c r="F31" i="1"/>
  <c r="J31" i="1"/>
  <c r="F30" i="1"/>
  <c r="J30" i="1"/>
  <c r="F29" i="1"/>
  <c r="J29" i="1"/>
  <c r="F28" i="1"/>
  <c r="F27" i="1"/>
  <c r="F26" i="1"/>
  <c r="F25" i="1"/>
  <c r="F22" i="1"/>
  <c r="F21" i="1"/>
  <c r="F20" i="1"/>
  <c r="F18" i="1"/>
  <c r="F17" i="1"/>
  <c r="J47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33" i="1"/>
  <c r="J42" i="1"/>
  <c r="J48" i="1" l="1"/>
  <c r="J50" i="1" l="1"/>
</calcChain>
</file>

<file path=xl/sharedStrings.xml><?xml version="1.0" encoding="utf-8"?>
<sst xmlns="http://schemas.openxmlformats.org/spreadsheetml/2006/main" count="113" uniqueCount="89">
  <si>
    <t>Artk.</t>
  </si>
  <si>
    <t>Lepinguline maht</t>
  </si>
  <si>
    <t>Eelnevalt akteeritud</t>
  </si>
  <si>
    <t>Akteeritud aruandeperioodil</t>
  </si>
  <si>
    <t>Akteeritud kokku</t>
  </si>
  <si>
    <t>Lepinguline jääk</t>
  </si>
  <si>
    <t>Makseartikli nimetus</t>
  </si>
  <si>
    <t>Ühiku hind</t>
  </si>
  <si>
    <t>Maksumus</t>
  </si>
  <si>
    <t>Maht</t>
  </si>
  <si>
    <t>Maksumus</t>
  </si>
  <si>
    <t>Maht</t>
  </si>
  <si>
    <t>Maksumus</t>
  </si>
  <si>
    <t>Maht</t>
  </si>
  <si>
    <t>Maksumus</t>
  </si>
  <si>
    <t>Mahuline jääk</t>
  </si>
  <si>
    <t>Rahaline jääk</t>
  </si>
  <si>
    <t>Töö Teostaja:</t>
  </si>
  <si>
    <t xml:space="preserve">Ehitusperiood: </t>
  </si>
  <si>
    <t>Jrk. nr.</t>
  </si>
  <si>
    <t>Kulugruppide nimetused ja tööde kirjeldused</t>
  </si>
  <si>
    <t>Mõõt-ühik</t>
  </si>
  <si>
    <t>Kogus</t>
  </si>
  <si>
    <t>KÕIK KOKKU</t>
  </si>
  <si>
    <t>KOKKU</t>
  </si>
  <si>
    <t>Amet</t>
  </si>
  <si>
    <t>Nimi</t>
  </si>
  <si>
    <t>Allkiri</t>
  </si>
  <si>
    <t>Kuupäev</t>
  </si>
  <si>
    <t>Töö teostaja-üleandja:</t>
  </si>
  <si>
    <t>Anton Ivanov</t>
  </si>
  <si>
    <t>Tellija esindaja:</t>
  </si>
  <si>
    <t>1.</t>
  </si>
  <si>
    <t>Tasumisele kuulub</t>
  </si>
  <si>
    <t>TEOSTATUD TÖÖDE  AKT NR: 1</t>
  </si>
  <si>
    <t>2.</t>
  </si>
  <si>
    <t>3.</t>
  </si>
  <si>
    <t>4.</t>
  </si>
  <si>
    <t>10.</t>
  </si>
  <si>
    <t>11.</t>
  </si>
  <si>
    <t>12.</t>
  </si>
  <si>
    <t>13.</t>
  </si>
  <si>
    <t>14.</t>
  </si>
  <si>
    <t>15.</t>
  </si>
  <si>
    <t>obj</t>
  </si>
  <si>
    <t>käibemaks 22%</t>
  </si>
  <si>
    <t>Lepingu objekt: Kari 26 Korterühistu keldri korruse varjumiseks kohandamine</t>
  </si>
  <si>
    <t>Lepingu nimetus: Hinnapakkumine 11.11.2024</t>
  </si>
  <si>
    <t>Tellija: Kari 26 Korterühistu, TALLINN</t>
  </si>
  <si>
    <t>DETSEMBER   2024</t>
  </si>
  <si>
    <t>SPES EHITAL  OÜ</t>
  </si>
  <si>
    <t>Ettevalmistustööd</t>
  </si>
  <si>
    <t>Keldri vaheseinte demonteerimine</t>
  </si>
  <si>
    <t>Ehitus ja olme prügist ruumide puhastamine ning utiliseerimine</t>
  </si>
  <si>
    <t>Konstruktsioonid</t>
  </si>
  <si>
    <t xml:space="preserve">Põrandate tasandamine </t>
  </si>
  <si>
    <t>Betoonpõranda  konstruktsiooni rajamine (EPS +Radoon + 80 mm betooni )</t>
  </si>
  <si>
    <t xml:space="preserve">Vundamendi plokki ava rajamine ( 1000 x 2000 ) </t>
  </si>
  <si>
    <t>Tolmutõkke paigaldus</t>
  </si>
  <si>
    <t>1.2.</t>
  </si>
  <si>
    <t>Uksed</t>
  </si>
  <si>
    <t>Tuletõkke siseuste paigaldus ( SU-1 ja SU-3 )</t>
  </si>
  <si>
    <t>Välisuks ( VU-5  )</t>
  </si>
  <si>
    <t>Välisusks  ( VU-1; VU-2;VU-3;VU-4  )</t>
  </si>
  <si>
    <t>Uste paigaldus</t>
  </si>
  <si>
    <t xml:space="preserve">Viimistlus </t>
  </si>
  <si>
    <t xml:space="preserve">Seinte värvimine </t>
  </si>
  <si>
    <t>Vent avade puurimine  d 200</t>
  </si>
  <si>
    <t>Lõppkoristus</t>
  </si>
  <si>
    <t>Organiseerimine ja juhtimine</t>
  </si>
  <si>
    <t>Domofooni süsteemi vahetus majas  ( 3 trepikoda )</t>
  </si>
  <si>
    <t>Tuletõkkeluuk</t>
  </si>
  <si>
    <t>Tuletõkkeluuk paigaldus</t>
  </si>
  <si>
    <t>Evakuatsiooni märgistus</t>
  </si>
  <si>
    <t>Valgustid</t>
  </si>
  <si>
    <t>Elektrimontaazitööd</t>
  </si>
  <si>
    <t>Lisauks ja paigaldus</t>
  </si>
  <si>
    <t>16.</t>
  </si>
  <si>
    <t>17.</t>
  </si>
  <si>
    <t>18.</t>
  </si>
  <si>
    <t>19.</t>
  </si>
  <si>
    <t>Lisatööde</t>
  </si>
  <si>
    <t>„Kari 26 Korterühistu keldri korruse varjumiseks kohandamine“</t>
  </si>
  <si>
    <t>m2</t>
  </si>
  <si>
    <t>m3</t>
  </si>
  <si>
    <t>tk</t>
  </si>
  <si>
    <t>Maija Suls</t>
  </si>
  <si>
    <t xml:space="preserve">KÜ Kari 26 juhatuse liige
Kommunaal – ja ehitusosakonna
Ehituse vanemspetsialist   </t>
  </si>
  <si>
    <t>Spes Ehital OÜ juhatuse liige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</si>
</sst>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  <family val="2"/>
    </font>
    <font>
      <sz val="8"/>
      <name val="Arial Bold"/>
      <family val="2"/>
    </font>
    <font>
      <sz val="8"/>
      <name val="Times New Roman"/>
      <family val="2"/>
    </font>
    <font>
      <b/>
      <sz val="8"/>
      <name val="Arial Bold"/>
      <charset val="204"/>
    </font>
    <font>
      <b/>
      <sz val="10"/>
      <name val="Arial"/>
      <family val="2"/>
      <charset val="204"/>
    </font>
    <font>
      <b/>
      <sz val="11"/>
      <color rgb="FFFA7D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186"/>
    </font>
    <font>
      <b/>
      <sz val="10"/>
      <color rgb="FFFF0000"/>
      <name val="Times New Roman"/>
      <family val="2"/>
    </font>
    <font>
      <b/>
      <sz val="10"/>
      <color rgb="FFFF0000"/>
      <name val="Times New Roman Bold"/>
      <family val="2"/>
    </font>
    <font>
      <b/>
      <sz val="12"/>
      <name val="Arial"/>
      <family val="2"/>
      <charset val="204"/>
    </font>
    <font>
      <sz val="9"/>
      <name val="Times New Roman"/>
      <family val="2"/>
    </font>
    <font>
      <sz val="8"/>
      <name val="Arial"/>
      <family val="2"/>
    </font>
    <font>
      <u/>
      <sz val="9"/>
      <name val="Times New Roman"/>
      <family val="2"/>
    </font>
    <font>
      <u/>
      <sz val="10"/>
      <name val="Arial"/>
      <family val="2"/>
    </font>
    <font>
      <b/>
      <u/>
      <sz val="14"/>
      <name val="Times New Roman Bold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rgb="FFF2F2F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rgb="FFF2F2F2"/>
      </patternFill>
    </fill>
    <fill>
      <patternFill patternType="solid">
        <fgColor theme="1" tint="0.3499862666707357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5" fillId="3" borderId="7" applyNumberFormat="0" applyAlignment="0" applyProtection="0"/>
    <xf numFmtId="0" fontId="8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4" xfId="0" applyBorder="1"/>
    <xf numFmtId="0" fontId="0" fillId="0" borderId="5" xfId="0" applyBorder="1"/>
    <xf numFmtId="0" fontId="0" fillId="2" borderId="4" xfId="0" applyFill="1" applyBorder="1"/>
    <xf numFmtId="0" fontId="0" fillId="2" borderId="5" xfId="0" applyFill="1" applyBorder="1"/>
    <xf numFmtId="0" fontId="7" fillId="5" borderId="8" xfId="0" applyFont="1" applyFill="1" applyBorder="1" applyAlignment="1">
      <alignment horizontal="center" vertical="center"/>
    </xf>
    <xf numFmtId="0" fontId="3" fillId="0" borderId="0" xfId="0" applyFont="1"/>
    <xf numFmtId="0" fontId="12" fillId="0" borderId="0" xfId="0" applyFont="1"/>
    <xf numFmtId="0" fontId="13" fillId="0" borderId="0" xfId="0" applyFont="1"/>
    <xf numFmtId="14" fontId="0" fillId="0" borderId="0" xfId="0" applyNumberForma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6" fillId="4" borderId="8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2" fontId="16" fillId="0" borderId="0" xfId="0" applyNumberFormat="1" applyFont="1"/>
    <xf numFmtId="0" fontId="6" fillId="0" borderId="0" xfId="0" applyFont="1"/>
    <xf numFmtId="0" fontId="18" fillId="0" borderId="0" xfId="0" applyFont="1"/>
    <xf numFmtId="0" fontId="19" fillId="0" borderId="0" xfId="0" applyFont="1"/>
    <xf numFmtId="9" fontId="6" fillId="4" borderId="8" xfId="0" applyNumberFormat="1" applyFont="1" applyFill="1" applyBorder="1" applyAlignment="1">
      <alignment horizontal="center" vertical="center"/>
    </xf>
    <xf numFmtId="9" fontId="7" fillId="2" borderId="8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9" fontId="6" fillId="4" borderId="8" xfId="0" applyNumberFormat="1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10" fontId="11" fillId="0" borderId="18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9" fontId="11" fillId="2" borderId="19" xfId="0" applyNumberFormat="1" applyFont="1" applyFill="1" applyBorder="1"/>
    <xf numFmtId="2" fontId="11" fillId="2" borderId="20" xfId="0" applyNumberFormat="1" applyFont="1" applyFill="1" applyBorder="1"/>
    <xf numFmtId="9" fontId="7" fillId="0" borderId="21" xfId="0" applyNumberFormat="1" applyFont="1" applyBorder="1" applyAlignment="1">
      <alignment horizontal="right" vertical="center"/>
    </xf>
    <xf numFmtId="1" fontId="11" fillId="0" borderId="16" xfId="0" applyNumberFormat="1" applyFont="1" applyBorder="1"/>
    <xf numFmtId="10" fontId="11" fillId="4" borderId="18" xfId="0" applyNumberFormat="1" applyFont="1" applyFill="1" applyBorder="1"/>
    <xf numFmtId="0" fontId="11" fillId="4" borderId="22" xfId="0" applyFont="1" applyFill="1" applyBorder="1"/>
    <xf numFmtId="0" fontId="20" fillId="0" borderId="24" xfId="0" applyFont="1" applyBorder="1" applyAlignment="1">
      <alignment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9" fontId="7" fillId="8" borderId="8" xfId="0" applyNumberFormat="1" applyFont="1" applyFill="1" applyBorder="1" applyAlignment="1">
      <alignment vertical="center"/>
    </xf>
    <xf numFmtId="0" fontId="7" fillId="8" borderId="8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/>
    </xf>
    <xf numFmtId="0" fontId="17" fillId="11" borderId="8" xfId="0" applyFont="1" applyFill="1" applyBorder="1" applyAlignment="1">
      <alignment horizontal="center" vertical="center"/>
    </xf>
    <xf numFmtId="0" fontId="22" fillId="12" borderId="24" xfId="0" applyFont="1" applyFill="1" applyBorder="1" applyAlignment="1">
      <alignment vertical="center" wrapText="1"/>
    </xf>
    <xf numFmtId="0" fontId="20" fillId="12" borderId="24" xfId="0" applyFont="1" applyFill="1" applyBorder="1" applyAlignment="1">
      <alignment horizontal="center" vertical="center" wrapText="1"/>
    </xf>
    <xf numFmtId="0" fontId="20" fillId="12" borderId="26" xfId="0" applyFont="1" applyFill="1" applyBorder="1" applyAlignment="1">
      <alignment horizontal="center" vertical="center" wrapText="1"/>
    </xf>
    <xf numFmtId="9" fontId="7" fillId="12" borderId="8" xfId="0" applyNumberFormat="1" applyFont="1" applyFill="1" applyBorder="1" applyAlignment="1">
      <alignment vertical="center"/>
    </xf>
    <xf numFmtId="9" fontId="6" fillId="12" borderId="8" xfId="0" applyNumberFormat="1" applyFont="1" applyFill="1" applyBorder="1" applyAlignment="1">
      <alignment vertical="center"/>
    </xf>
    <xf numFmtId="0" fontId="6" fillId="12" borderId="8" xfId="0" applyFont="1" applyFill="1" applyBorder="1" applyAlignment="1">
      <alignment vertical="center"/>
    </xf>
    <xf numFmtId="0" fontId="23" fillId="7" borderId="8" xfId="0" applyFont="1" applyFill="1" applyBorder="1" applyAlignment="1">
      <alignment horizontal="center" vertical="center"/>
    </xf>
    <xf numFmtId="0" fontId="21" fillId="8" borderId="23" xfId="0" applyFont="1" applyFill="1" applyBorder="1" applyAlignment="1">
      <alignment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21" fillId="8" borderId="25" xfId="0" applyFont="1" applyFill="1" applyBorder="1" applyAlignment="1">
      <alignment horizontal="center" vertical="center" wrapText="1"/>
    </xf>
    <xf numFmtId="9" fontId="7" fillId="8" borderId="8" xfId="0" applyNumberFormat="1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21" fillId="8" borderId="24" xfId="0" applyFont="1" applyFill="1" applyBorder="1" applyAlignment="1">
      <alignment vertical="center" wrapText="1"/>
    </xf>
    <xf numFmtId="0" fontId="21" fillId="8" borderId="26" xfId="0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/>
    </xf>
    <xf numFmtId="0" fontId="21" fillId="10" borderId="24" xfId="0" applyFont="1" applyFill="1" applyBorder="1" applyAlignment="1">
      <alignment vertical="center" wrapText="1"/>
    </xf>
    <xf numFmtId="0" fontId="21" fillId="10" borderId="24" xfId="0" applyFont="1" applyFill="1" applyBorder="1" applyAlignment="1">
      <alignment horizontal="center" vertical="center" wrapText="1"/>
    </xf>
    <xf numFmtId="0" fontId="21" fillId="10" borderId="26" xfId="0" applyFont="1" applyFill="1" applyBorder="1" applyAlignment="1">
      <alignment horizontal="center" vertical="center" wrapText="1"/>
    </xf>
    <xf numFmtId="9" fontId="7" fillId="12" borderId="8" xfId="0" applyNumberFormat="1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21" fillId="12" borderId="26" xfId="0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3" borderId="11" xfId="1" applyFont="1" applyBorder="1" applyAlignment="1">
      <alignment horizontal="center" vertical="center"/>
    </xf>
    <xf numFmtId="0" fontId="7" fillId="3" borderId="4" xfId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9" fillId="0" borderId="2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1" fillId="0" borderId="15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0" fontId="7" fillId="0" borderId="8" xfId="0" applyFont="1" applyBorder="1" applyAlignment="1">
      <alignment horizont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/>
    </xf>
  </cellXfs>
  <cellStyles count="3">
    <cellStyle name="Normal_Sheet1" xfId="2"/>
    <cellStyle name="Вычисление" xfId="1" builtinId="2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6"/>
  <sheetViews>
    <sheetView tabSelected="1" workbookViewId="0">
      <selection activeCell="B5" sqref="B5"/>
    </sheetView>
  </sheetViews>
  <sheetFormatPr defaultRowHeight="13.2"/>
  <cols>
    <col min="1" max="1" width="10" customWidth="1"/>
    <col min="2" max="2" width="36.88671875" customWidth="1"/>
    <col min="3" max="3" width="8.109375" customWidth="1"/>
    <col min="4" max="4" width="7.109375" customWidth="1"/>
    <col min="5" max="5" width="11.5546875" customWidth="1"/>
    <col min="6" max="6" width="10.33203125" customWidth="1"/>
    <col min="7" max="7" width="9.44140625" customWidth="1"/>
    <col min="8" max="8" width="10" customWidth="1"/>
    <col min="9" max="9" width="11.33203125" customWidth="1"/>
    <col min="10" max="10" width="12" customWidth="1"/>
    <col min="11" max="11" width="10" customWidth="1"/>
    <col min="12" max="12" width="9.6640625" customWidth="1"/>
    <col min="13" max="13" width="10.5546875" customWidth="1"/>
    <col min="14" max="14" width="9.6640625" customWidth="1"/>
  </cols>
  <sheetData>
    <row r="3" spans="1:16">
      <c r="A3" s="9" t="s">
        <v>34</v>
      </c>
    </row>
    <row r="5" spans="1:16">
      <c r="A5" s="1" t="s">
        <v>47</v>
      </c>
    </row>
    <row r="6" spans="1:16">
      <c r="A6" s="74" t="s">
        <v>46</v>
      </c>
      <c r="B6" s="74"/>
      <c r="C6" s="74"/>
      <c r="D6" s="74"/>
      <c r="E6" s="74"/>
      <c r="F6" s="74"/>
      <c r="G6" s="74"/>
      <c r="H6" s="74"/>
      <c r="I6" s="74"/>
      <c r="J6" s="74"/>
    </row>
    <row r="7" spans="1:16" ht="16.2" customHeight="1">
      <c r="A7" s="79" t="s">
        <v>48</v>
      </c>
      <c r="B7" s="80"/>
      <c r="C7" s="80"/>
      <c r="D7" s="80"/>
      <c r="E7" s="80"/>
      <c r="F7" s="80"/>
      <c r="G7" s="80"/>
    </row>
    <row r="8" spans="1:16">
      <c r="A8" s="1" t="s">
        <v>17</v>
      </c>
      <c r="B8" s="3" t="s">
        <v>50</v>
      </c>
    </row>
    <row r="9" spans="1:16">
      <c r="A9" s="1" t="s">
        <v>18</v>
      </c>
      <c r="B9" s="3" t="s">
        <v>49</v>
      </c>
    </row>
    <row r="10" spans="1:16" ht="10.8" customHeight="1" thickBot="1"/>
    <row r="11" spans="1:16" ht="27" customHeight="1">
      <c r="A11" s="2" t="s">
        <v>0</v>
      </c>
      <c r="C11" s="68" t="s">
        <v>1</v>
      </c>
      <c r="D11" s="75"/>
      <c r="E11" s="75"/>
      <c r="F11" s="76"/>
      <c r="G11" s="68" t="s">
        <v>2</v>
      </c>
      <c r="H11" s="69"/>
      <c r="I11" s="77" t="s">
        <v>3</v>
      </c>
      <c r="J11" s="78"/>
      <c r="K11" s="68" t="s">
        <v>4</v>
      </c>
      <c r="L11" s="69"/>
      <c r="M11" s="68" t="s">
        <v>5</v>
      </c>
      <c r="N11" s="69"/>
    </row>
    <row r="12" spans="1:16" ht="13.8" thickBot="1">
      <c r="B12" s="2" t="s">
        <v>6</v>
      </c>
      <c r="C12" s="4"/>
      <c r="G12" s="4"/>
      <c r="H12" s="5"/>
      <c r="I12" s="6"/>
      <c r="J12" s="7"/>
      <c r="K12" s="4"/>
      <c r="L12" s="5"/>
      <c r="M12" s="4"/>
      <c r="N12" s="5"/>
    </row>
    <row r="13" spans="1:16" ht="12.75" customHeight="1">
      <c r="A13" s="64" t="s">
        <v>19</v>
      </c>
      <c r="B13" s="66" t="s">
        <v>20</v>
      </c>
      <c r="C13" s="66" t="s">
        <v>21</v>
      </c>
      <c r="D13" s="64" t="s">
        <v>22</v>
      </c>
      <c r="E13" s="66" t="s">
        <v>7</v>
      </c>
      <c r="F13" s="72" t="s">
        <v>8</v>
      </c>
      <c r="G13" s="70" t="s">
        <v>9</v>
      </c>
      <c r="H13" s="70" t="s">
        <v>10</v>
      </c>
      <c r="I13" s="71" t="s">
        <v>11</v>
      </c>
      <c r="J13" s="71" t="s">
        <v>12</v>
      </c>
      <c r="K13" s="70" t="s">
        <v>13</v>
      </c>
      <c r="L13" s="70" t="s">
        <v>14</v>
      </c>
      <c r="M13" s="84" t="s">
        <v>15</v>
      </c>
      <c r="N13" s="84" t="s">
        <v>16</v>
      </c>
      <c r="O13" s="19"/>
    </row>
    <row r="14" spans="1:16" ht="14.25" customHeight="1">
      <c r="A14" s="65"/>
      <c r="B14" s="67"/>
      <c r="C14" s="67"/>
      <c r="D14" s="65"/>
      <c r="E14" s="67"/>
      <c r="F14" s="73"/>
      <c r="G14" s="70"/>
      <c r="H14" s="70"/>
      <c r="I14" s="71"/>
      <c r="J14" s="71"/>
      <c r="K14" s="70"/>
      <c r="L14" s="70"/>
      <c r="M14" s="84"/>
      <c r="N14" s="84"/>
      <c r="O14" s="20"/>
      <c r="P14" s="21"/>
    </row>
    <row r="15" spans="1:16" ht="15.75" customHeight="1" thickBot="1">
      <c r="A15" s="8"/>
      <c r="B15" s="85" t="s">
        <v>82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7"/>
      <c r="O15" s="20"/>
      <c r="P15" s="21"/>
    </row>
    <row r="16" spans="1:16" ht="31.2" customHeight="1" thickBot="1">
      <c r="A16" s="49" t="s">
        <v>32</v>
      </c>
      <c r="B16" s="50" t="s">
        <v>51</v>
      </c>
      <c r="C16" s="51" t="s">
        <v>44</v>
      </c>
      <c r="D16" s="51">
        <v>1</v>
      </c>
      <c r="E16" s="52">
        <v>12439</v>
      </c>
      <c r="F16" s="52">
        <v>12439</v>
      </c>
      <c r="G16" s="53">
        <v>0</v>
      </c>
      <c r="H16" s="54">
        <v>0</v>
      </c>
      <c r="I16" s="23">
        <v>1</v>
      </c>
      <c r="J16" s="24">
        <f t="shared" ref="J16:J42" si="0">F16</f>
        <v>12439</v>
      </c>
      <c r="K16" s="39">
        <v>1</v>
      </c>
      <c r="L16" s="52">
        <f>J16*1</f>
        <v>12439</v>
      </c>
      <c r="M16" s="39">
        <v>0</v>
      </c>
      <c r="N16" s="40">
        <v>0</v>
      </c>
      <c r="O16" s="20"/>
      <c r="P16" s="21"/>
    </row>
    <row r="17" spans="1:16" ht="21.6" customHeight="1" thickBot="1">
      <c r="A17" s="17"/>
      <c r="B17" s="35" t="s">
        <v>52</v>
      </c>
      <c r="C17" s="36" t="s">
        <v>83</v>
      </c>
      <c r="D17" s="36">
        <v>47.5</v>
      </c>
      <c r="E17" s="38">
        <v>220</v>
      </c>
      <c r="F17" s="38">
        <f>D17*E17</f>
        <v>10450</v>
      </c>
      <c r="G17" s="22">
        <v>0</v>
      </c>
      <c r="H17" s="16">
        <v>0</v>
      </c>
      <c r="I17" s="23">
        <v>1</v>
      </c>
      <c r="J17" s="24">
        <f t="shared" si="0"/>
        <v>10450</v>
      </c>
      <c r="K17" s="25">
        <v>1</v>
      </c>
      <c r="L17" s="38">
        <f>J17*1</f>
        <v>10450</v>
      </c>
      <c r="M17" s="25">
        <v>0</v>
      </c>
      <c r="N17" s="26">
        <v>0</v>
      </c>
      <c r="O17" s="20"/>
      <c r="P17" s="21"/>
    </row>
    <row r="18" spans="1:16" ht="31.2" customHeight="1" thickBot="1">
      <c r="A18" s="17"/>
      <c r="B18" s="35" t="s">
        <v>53</v>
      </c>
      <c r="C18" s="37" t="s">
        <v>84</v>
      </c>
      <c r="D18" s="37">
        <v>79.8</v>
      </c>
      <c r="E18" s="38">
        <v>25</v>
      </c>
      <c r="F18" s="38">
        <f>D18*E18</f>
        <v>1995</v>
      </c>
      <c r="G18" s="22">
        <v>0</v>
      </c>
      <c r="H18" s="16">
        <v>0</v>
      </c>
      <c r="I18" s="23">
        <v>1</v>
      </c>
      <c r="J18" s="24">
        <f t="shared" si="0"/>
        <v>1995</v>
      </c>
      <c r="K18" s="25">
        <v>1</v>
      </c>
      <c r="L18" s="38">
        <f t="shared" ref="L18:L42" si="1">J18*1</f>
        <v>1995</v>
      </c>
      <c r="M18" s="25">
        <v>0</v>
      </c>
      <c r="N18" s="26">
        <v>0</v>
      </c>
      <c r="O18" s="20"/>
      <c r="P18" s="21"/>
    </row>
    <row r="19" spans="1:16" ht="33" customHeight="1" thickBot="1">
      <c r="A19" s="49" t="s">
        <v>59</v>
      </c>
      <c r="B19" s="55" t="s">
        <v>54</v>
      </c>
      <c r="C19" s="51" t="s">
        <v>44</v>
      </c>
      <c r="D19" s="51">
        <v>1</v>
      </c>
      <c r="E19" s="56">
        <v>32166</v>
      </c>
      <c r="F19" s="56">
        <v>32166</v>
      </c>
      <c r="G19" s="53">
        <v>0</v>
      </c>
      <c r="H19" s="54">
        <v>0</v>
      </c>
      <c r="I19" s="23">
        <v>1</v>
      </c>
      <c r="J19" s="24">
        <f t="shared" si="0"/>
        <v>32166</v>
      </c>
      <c r="K19" s="39">
        <v>1</v>
      </c>
      <c r="L19" s="56">
        <f t="shared" si="1"/>
        <v>32166</v>
      </c>
      <c r="M19" s="39">
        <v>0</v>
      </c>
      <c r="N19" s="40">
        <v>0</v>
      </c>
      <c r="O19" s="20"/>
      <c r="P19" s="21"/>
    </row>
    <row r="20" spans="1:16" ht="21.6" customHeight="1" thickBot="1">
      <c r="A20" s="17"/>
      <c r="B20" s="35" t="s">
        <v>55</v>
      </c>
      <c r="C20" s="37" t="s">
        <v>83</v>
      </c>
      <c r="D20" s="37">
        <v>60</v>
      </c>
      <c r="E20" s="38">
        <v>120</v>
      </c>
      <c r="F20" s="38">
        <f t="shared" ref="F20:F22" si="2">D20*E20</f>
        <v>7200</v>
      </c>
      <c r="G20" s="22">
        <v>0</v>
      </c>
      <c r="H20" s="16">
        <v>0</v>
      </c>
      <c r="I20" s="23">
        <v>1</v>
      </c>
      <c r="J20" s="24">
        <f t="shared" si="0"/>
        <v>7200</v>
      </c>
      <c r="K20" s="25">
        <v>1</v>
      </c>
      <c r="L20" s="38">
        <f t="shared" si="1"/>
        <v>7200</v>
      </c>
      <c r="M20" s="25">
        <v>0</v>
      </c>
      <c r="N20" s="26">
        <v>0</v>
      </c>
      <c r="O20" s="20"/>
      <c r="P20" s="21"/>
    </row>
    <row r="21" spans="1:16" ht="30" customHeight="1" thickBot="1">
      <c r="A21" s="17"/>
      <c r="B21" s="35" t="s">
        <v>56</v>
      </c>
      <c r="C21" s="37" t="s">
        <v>83</v>
      </c>
      <c r="D21" s="37">
        <v>79.8</v>
      </c>
      <c r="E21" s="38">
        <v>120</v>
      </c>
      <c r="F21" s="38">
        <f t="shared" si="2"/>
        <v>9576</v>
      </c>
      <c r="G21" s="22">
        <v>0</v>
      </c>
      <c r="H21" s="16">
        <v>0</v>
      </c>
      <c r="I21" s="23">
        <v>1</v>
      </c>
      <c r="J21" s="24">
        <f t="shared" si="0"/>
        <v>9576</v>
      </c>
      <c r="K21" s="25">
        <v>1</v>
      </c>
      <c r="L21" s="38">
        <f t="shared" si="1"/>
        <v>9576</v>
      </c>
      <c r="M21" s="25">
        <v>0</v>
      </c>
      <c r="N21" s="26">
        <v>0</v>
      </c>
      <c r="O21" s="20"/>
      <c r="P21" s="21"/>
    </row>
    <row r="22" spans="1:16" ht="27.6" customHeight="1" thickBot="1">
      <c r="A22" s="17"/>
      <c r="B22" s="35" t="s">
        <v>57</v>
      </c>
      <c r="C22" s="37" t="s">
        <v>85</v>
      </c>
      <c r="D22" s="37">
        <v>7</v>
      </c>
      <c r="E22" s="38">
        <v>1900</v>
      </c>
      <c r="F22" s="38">
        <f t="shared" si="2"/>
        <v>13300</v>
      </c>
      <c r="G22" s="22">
        <v>0</v>
      </c>
      <c r="H22" s="16">
        <v>0</v>
      </c>
      <c r="I22" s="23">
        <v>1</v>
      </c>
      <c r="J22" s="24">
        <f t="shared" si="0"/>
        <v>13300</v>
      </c>
      <c r="K22" s="25">
        <v>1</v>
      </c>
      <c r="L22" s="38">
        <f t="shared" si="1"/>
        <v>13300</v>
      </c>
      <c r="M22" s="25">
        <v>0</v>
      </c>
      <c r="N22" s="26">
        <v>0</v>
      </c>
      <c r="O22" s="20"/>
      <c r="P22" s="21"/>
    </row>
    <row r="23" spans="1:16" ht="21.6" customHeight="1" thickBot="1">
      <c r="A23" s="17"/>
      <c r="B23" s="35" t="s">
        <v>58</v>
      </c>
      <c r="C23" s="37" t="s">
        <v>83</v>
      </c>
      <c r="D23" s="37">
        <v>139.80000000000001</v>
      </c>
      <c r="E23" s="38">
        <v>15</v>
      </c>
      <c r="F23" s="38">
        <v>2096</v>
      </c>
      <c r="G23" s="22">
        <v>0</v>
      </c>
      <c r="H23" s="16">
        <v>0</v>
      </c>
      <c r="I23" s="23">
        <v>1</v>
      </c>
      <c r="J23" s="24">
        <f t="shared" si="0"/>
        <v>2096</v>
      </c>
      <c r="K23" s="25">
        <v>1</v>
      </c>
      <c r="L23" s="38">
        <f t="shared" si="1"/>
        <v>2096</v>
      </c>
      <c r="M23" s="25">
        <v>0</v>
      </c>
      <c r="N23" s="26">
        <v>0</v>
      </c>
      <c r="O23" s="20"/>
      <c r="P23" s="21"/>
    </row>
    <row r="24" spans="1:16" ht="21.6" customHeight="1" thickBot="1">
      <c r="A24" s="49" t="s">
        <v>35</v>
      </c>
      <c r="B24" s="55" t="s">
        <v>60</v>
      </c>
      <c r="C24" s="51" t="s">
        <v>44</v>
      </c>
      <c r="D24" s="51">
        <v>1</v>
      </c>
      <c r="E24" s="56">
        <v>3950</v>
      </c>
      <c r="F24" s="56">
        <v>3950</v>
      </c>
      <c r="G24" s="53">
        <v>0</v>
      </c>
      <c r="H24" s="54">
        <v>0</v>
      </c>
      <c r="I24" s="23">
        <v>1</v>
      </c>
      <c r="J24" s="24">
        <f t="shared" si="0"/>
        <v>3950</v>
      </c>
      <c r="K24" s="39">
        <v>1</v>
      </c>
      <c r="L24" s="56">
        <f t="shared" si="1"/>
        <v>3950</v>
      </c>
      <c r="M24" s="39">
        <v>0</v>
      </c>
      <c r="N24" s="40">
        <v>0</v>
      </c>
      <c r="O24" s="20"/>
      <c r="P24" s="21"/>
    </row>
    <row r="25" spans="1:16" ht="28.2" customHeight="1" thickBot="1">
      <c r="A25" s="17"/>
      <c r="B25" s="35" t="s">
        <v>61</v>
      </c>
      <c r="C25" s="37" t="s">
        <v>85</v>
      </c>
      <c r="D25" s="37">
        <v>8</v>
      </c>
      <c r="E25" s="38">
        <v>150</v>
      </c>
      <c r="F25" s="38">
        <f t="shared" ref="F25:F32" si="3">D25*E25</f>
        <v>1200</v>
      </c>
      <c r="G25" s="22">
        <v>0</v>
      </c>
      <c r="H25" s="16">
        <v>0</v>
      </c>
      <c r="I25" s="23">
        <v>1</v>
      </c>
      <c r="J25" s="24">
        <f t="shared" si="0"/>
        <v>1200</v>
      </c>
      <c r="K25" s="25">
        <v>1</v>
      </c>
      <c r="L25" s="38">
        <f t="shared" si="1"/>
        <v>1200</v>
      </c>
      <c r="M25" s="25">
        <v>0</v>
      </c>
      <c r="N25" s="26">
        <v>0</v>
      </c>
      <c r="O25" s="20"/>
      <c r="P25" s="21"/>
    </row>
    <row r="26" spans="1:16" ht="21.6" customHeight="1" thickBot="1">
      <c r="A26" s="17"/>
      <c r="B26" s="35" t="s">
        <v>62</v>
      </c>
      <c r="C26" s="37" t="s">
        <v>85</v>
      </c>
      <c r="D26" s="37">
        <v>3</v>
      </c>
      <c r="E26" s="38">
        <v>150</v>
      </c>
      <c r="F26" s="38">
        <f t="shared" si="3"/>
        <v>450</v>
      </c>
      <c r="G26" s="22">
        <v>0</v>
      </c>
      <c r="H26" s="16">
        <v>0</v>
      </c>
      <c r="I26" s="23">
        <v>1</v>
      </c>
      <c r="J26" s="24">
        <f t="shared" si="0"/>
        <v>450</v>
      </c>
      <c r="K26" s="25">
        <v>1</v>
      </c>
      <c r="L26" s="38">
        <f t="shared" si="1"/>
        <v>450</v>
      </c>
      <c r="M26" s="25">
        <v>0</v>
      </c>
      <c r="N26" s="26">
        <v>0</v>
      </c>
      <c r="O26" s="20"/>
      <c r="P26" s="21"/>
    </row>
    <row r="27" spans="1:16" ht="21.6" customHeight="1" thickBot="1">
      <c r="A27" s="17"/>
      <c r="B27" s="35" t="s">
        <v>63</v>
      </c>
      <c r="C27" s="37" t="s">
        <v>85</v>
      </c>
      <c r="D27" s="37">
        <v>6</v>
      </c>
      <c r="E27" s="38">
        <v>100</v>
      </c>
      <c r="F27" s="38">
        <f t="shared" si="3"/>
        <v>600</v>
      </c>
      <c r="G27" s="22">
        <v>0</v>
      </c>
      <c r="H27" s="16">
        <v>0</v>
      </c>
      <c r="I27" s="23">
        <v>1</v>
      </c>
      <c r="J27" s="24">
        <f t="shared" si="0"/>
        <v>600</v>
      </c>
      <c r="K27" s="25">
        <v>1</v>
      </c>
      <c r="L27" s="38">
        <f t="shared" si="1"/>
        <v>600</v>
      </c>
      <c r="M27" s="25">
        <v>0</v>
      </c>
      <c r="N27" s="26">
        <v>0</v>
      </c>
      <c r="O27" s="20"/>
      <c r="P27" s="21"/>
    </row>
    <row r="28" spans="1:16" ht="21.6" customHeight="1" thickBot="1">
      <c r="A28" s="17"/>
      <c r="B28" s="35" t="s">
        <v>64</v>
      </c>
      <c r="C28" s="37" t="s">
        <v>85</v>
      </c>
      <c r="D28" s="37">
        <v>17</v>
      </c>
      <c r="E28" s="38">
        <v>100</v>
      </c>
      <c r="F28" s="38">
        <f t="shared" si="3"/>
        <v>1700</v>
      </c>
      <c r="G28" s="22">
        <v>0</v>
      </c>
      <c r="H28" s="16">
        <v>0</v>
      </c>
      <c r="I28" s="23">
        <v>1</v>
      </c>
      <c r="J28" s="24">
        <f t="shared" si="0"/>
        <v>1700</v>
      </c>
      <c r="K28" s="25">
        <v>1</v>
      </c>
      <c r="L28" s="38">
        <f t="shared" si="1"/>
        <v>1700</v>
      </c>
      <c r="M28" s="25">
        <v>0</v>
      </c>
      <c r="N28" s="26">
        <v>0</v>
      </c>
      <c r="O28" s="20"/>
      <c r="P28" s="21"/>
    </row>
    <row r="29" spans="1:16" ht="21.6" customHeight="1" thickBot="1">
      <c r="A29" s="49" t="s">
        <v>36</v>
      </c>
      <c r="B29" s="55" t="s">
        <v>65</v>
      </c>
      <c r="C29" s="51" t="s">
        <v>44</v>
      </c>
      <c r="D29" s="51">
        <v>1</v>
      </c>
      <c r="E29" s="56">
        <v>1950</v>
      </c>
      <c r="F29" s="56">
        <f t="shared" si="3"/>
        <v>1950</v>
      </c>
      <c r="G29" s="53">
        <v>0</v>
      </c>
      <c r="H29" s="54">
        <v>0</v>
      </c>
      <c r="I29" s="23">
        <v>1</v>
      </c>
      <c r="J29" s="24">
        <f t="shared" si="0"/>
        <v>1950</v>
      </c>
      <c r="K29" s="39">
        <v>1</v>
      </c>
      <c r="L29" s="56">
        <f t="shared" si="1"/>
        <v>1950</v>
      </c>
      <c r="M29" s="39">
        <v>0</v>
      </c>
      <c r="N29" s="40">
        <v>0</v>
      </c>
      <c r="O29" s="20"/>
      <c r="P29" s="21"/>
    </row>
    <row r="30" spans="1:16" ht="21.6" customHeight="1" thickBot="1">
      <c r="A30" s="17"/>
      <c r="B30" s="35" t="s">
        <v>66</v>
      </c>
      <c r="C30" s="37" t="s">
        <v>83</v>
      </c>
      <c r="D30" s="37">
        <v>150</v>
      </c>
      <c r="E30" s="38">
        <v>13</v>
      </c>
      <c r="F30" s="38">
        <f t="shared" si="3"/>
        <v>1950</v>
      </c>
      <c r="G30" s="22"/>
      <c r="H30" s="16"/>
      <c r="I30" s="23">
        <v>1</v>
      </c>
      <c r="J30" s="24">
        <f t="shared" si="0"/>
        <v>1950</v>
      </c>
      <c r="K30" s="25">
        <v>1</v>
      </c>
      <c r="L30" s="38">
        <f t="shared" si="1"/>
        <v>1950</v>
      </c>
      <c r="M30" s="25"/>
      <c r="N30" s="26">
        <v>0</v>
      </c>
      <c r="O30" s="20"/>
      <c r="P30" s="21"/>
    </row>
    <row r="31" spans="1:16" ht="21.6" customHeight="1" thickBot="1">
      <c r="A31" s="57" t="s">
        <v>37</v>
      </c>
      <c r="B31" s="58" t="s">
        <v>67</v>
      </c>
      <c r="C31" s="59" t="s">
        <v>85</v>
      </c>
      <c r="D31" s="59">
        <v>6</v>
      </c>
      <c r="E31" s="60">
        <v>90</v>
      </c>
      <c r="F31" s="60">
        <f t="shared" si="3"/>
        <v>540</v>
      </c>
      <c r="G31" s="53">
        <v>0</v>
      </c>
      <c r="H31" s="54">
        <v>0</v>
      </c>
      <c r="I31" s="23">
        <v>1</v>
      </c>
      <c r="J31" s="24">
        <f t="shared" si="0"/>
        <v>540</v>
      </c>
      <c r="K31" s="39">
        <v>1</v>
      </c>
      <c r="L31" s="56">
        <f t="shared" si="1"/>
        <v>540</v>
      </c>
      <c r="M31" s="39">
        <v>0</v>
      </c>
      <c r="N31" s="41">
        <v>0</v>
      </c>
      <c r="O31" s="20"/>
      <c r="P31" s="21"/>
    </row>
    <row r="32" spans="1:16" ht="21.6" customHeight="1" thickBot="1">
      <c r="A32" s="57" t="s">
        <v>38</v>
      </c>
      <c r="B32" s="58" t="s">
        <v>68</v>
      </c>
      <c r="C32" s="59" t="s">
        <v>44</v>
      </c>
      <c r="D32" s="59">
        <v>1</v>
      </c>
      <c r="E32" s="60">
        <v>800</v>
      </c>
      <c r="F32" s="60">
        <f t="shared" si="3"/>
        <v>800</v>
      </c>
      <c r="G32" s="53">
        <v>0</v>
      </c>
      <c r="H32" s="54">
        <v>0</v>
      </c>
      <c r="I32" s="23">
        <v>1</v>
      </c>
      <c r="J32" s="24">
        <f t="shared" si="0"/>
        <v>800</v>
      </c>
      <c r="K32" s="39">
        <v>1</v>
      </c>
      <c r="L32" s="56">
        <f t="shared" si="1"/>
        <v>800</v>
      </c>
      <c r="M32" s="39">
        <v>0</v>
      </c>
      <c r="N32" s="41">
        <v>0</v>
      </c>
      <c r="O32" s="20"/>
      <c r="P32" s="21"/>
    </row>
    <row r="33" spans="1:16" ht="21.6" customHeight="1" thickBot="1">
      <c r="A33" s="57" t="s">
        <v>39</v>
      </c>
      <c r="B33" s="58" t="s">
        <v>69</v>
      </c>
      <c r="C33" s="59" t="s">
        <v>44</v>
      </c>
      <c r="D33" s="59">
        <v>1</v>
      </c>
      <c r="E33" s="60">
        <v>5000</v>
      </c>
      <c r="F33" s="60">
        <v>5000</v>
      </c>
      <c r="G33" s="53">
        <v>0</v>
      </c>
      <c r="H33" s="54">
        <v>0</v>
      </c>
      <c r="I33" s="23">
        <v>1</v>
      </c>
      <c r="J33" s="24">
        <f t="shared" si="0"/>
        <v>5000</v>
      </c>
      <c r="K33" s="39">
        <v>1</v>
      </c>
      <c r="L33" s="56">
        <f t="shared" si="1"/>
        <v>5000</v>
      </c>
      <c r="M33" s="39">
        <v>0</v>
      </c>
      <c r="N33" s="41">
        <v>0</v>
      </c>
      <c r="O33" s="20"/>
      <c r="P33" s="21"/>
    </row>
    <row r="34" spans="1:16" ht="27.6" customHeight="1" thickBot="1">
      <c r="A34" s="57" t="s">
        <v>40</v>
      </c>
      <c r="B34" s="58" t="s">
        <v>70</v>
      </c>
      <c r="C34" s="59" t="s">
        <v>44</v>
      </c>
      <c r="D34" s="59">
        <v>1</v>
      </c>
      <c r="E34" s="60">
        <v>5328</v>
      </c>
      <c r="F34" s="60">
        <v>5328</v>
      </c>
      <c r="G34" s="53">
        <v>0</v>
      </c>
      <c r="H34" s="54">
        <v>0</v>
      </c>
      <c r="I34" s="23">
        <v>1</v>
      </c>
      <c r="J34" s="24">
        <f t="shared" si="0"/>
        <v>5328</v>
      </c>
      <c r="K34" s="39">
        <v>1</v>
      </c>
      <c r="L34" s="56">
        <f t="shared" si="1"/>
        <v>5328</v>
      </c>
      <c r="M34" s="39">
        <v>0</v>
      </c>
      <c r="N34" s="41">
        <v>0</v>
      </c>
      <c r="O34" s="20"/>
      <c r="P34" s="21"/>
    </row>
    <row r="35" spans="1:16" ht="21.6" customHeight="1" thickBot="1">
      <c r="A35" s="42"/>
      <c r="B35" s="43" t="s">
        <v>81</v>
      </c>
      <c r="C35" s="44" t="s">
        <v>44</v>
      </c>
      <c r="D35" s="44">
        <v>1</v>
      </c>
      <c r="E35" s="45">
        <f>F42+F41+F40+F39+F38+F37+F36</f>
        <v>400</v>
      </c>
      <c r="F35" s="45">
        <f>D35*E35</f>
        <v>400</v>
      </c>
      <c r="G35" s="61">
        <v>0</v>
      </c>
      <c r="H35" s="62">
        <v>0</v>
      </c>
      <c r="I35" s="23">
        <v>1</v>
      </c>
      <c r="J35" s="24">
        <v>400</v>
      </c>
      <c r="K35" s="46">
        <v>1</v>
      </c>
      <c r="L35" s="63">
        <f t="shared" si="1"/>
        <v>400</v>
      </c>
      <c r="M35" s="47">
        <v>0</v>
      </c>
      <c r="N35" s="48">
        <v>0</v>
      </c>
      <c r="O35" s="20"/>
      <c r="P35" s="21"/>
    </row>
    <row r="36" spans="1:16" ht="29.4" customHeight="1" thickBot="1">
      <c r="A36" s="49" t="s">
        <v>41</v>
      </c>
      <c r="B36" s="55" t="s">
        <v>57</v>
      </c>
      <c r="C36" s="51" t="s">
        <v>85</v>
      </c>
      <c r="D36" s="51">
        <v>-1</v>
      </c>
      <c r="E36" s="56">
        <v>-1900</v>
      </c>
      <c r="F36" s="56">
        <v>-1900</v>
      </c>
      <c r="G36" s="53">
        <v>0</v>
      </c>
      <c r="H36" s="54">
        <v>0</v>
      </c>
      <c r="I36" s="23">
        <v>1</v>
      </c>
      <c r="J36" s="24">
        <v>-1900</v>
      </c>
      <c r="K36" s="39">
        <v>1</v>
      </c>
      <c r="L36" s="56">
        <f t="shared" si="1"/>
        <v>-1900</v>
      </c>
      <c r="M36" s="39">
        <v>0</v>
      </c>
      <c r="N36" s="40">
        <v>0</v>
      </c>
      <c r="O36" s="20"/>
      <c r="P36" s="21"/>
    </row>
    <row r="37" spans="1:16" ht="21.6" customHeight="1" thickBot="1">
      <c r="A37" s="49" t="s">
        <v>42</v>
      </c>
      <c r="B37" s="55" t="s">
        <v>71</v>
      </c>
      <c r="C37" s="51" t="s">
        <v>85</v>
      </c>
      <c r="D37" s="51">
        <v>1</v>
      </c>
      <c r="E37" s="56">
        <v>100</v>
      </c>
      <c r="F37" s="56">
        <f t="shared" ref="F37:F42" si="4">D37*E37</f>
        <v>100</v>
      </c>
      <c r="G37" s="53">
        <v>0</v>
      </c>
      <c r="H37" s="54">
        <v>0</v>
      </c>
      <c r="I37" s="23">
        <v>1</v>
      </c>
      <c r="J37" s="24">
        <v>100</v>
      </c>
      <c r="K37" s="39">
        <v>1</v>
      </c>
      <c r="L37" s="56">
        <f t="shared" si="1"/>
        <v>100</v>
      </c>
      <c r="M37" s="39">
        <v>0</v>
      </c>
      <c r="N37" s="40">
        <v>0</v>
      </c>
      <c r="O37" s="20"/>
      <c r="P37" s="21"/>
    </row>
    <row r="38" spans="1:16" ht="21.6" customHeight="1" thickBot="1">
      <c r="A38" s="49" t="s">
        <v>43</v>
      </c>
      <c r="B38" s="55" t="s">
        <v>72</v>
      </c>
      <c r="C38" s="51" t="s">
        <v>85</v>
      </c>
      <c r="D38" s="51">
        <v>1</v>
      </c>
      <c r="E38" s="56">
        <v>100</v>
      </c>
      <c r="F38" s="56">
        <f t="shared" si="4"/>
        <v>100</v>
      </c>
      <c r="G38" s="53">
        <v>0</v>
      </c>
      <c r="H38" s="54">
        <v>0</v>
      </c>
      <c r="I38" s="23">
        <v>1</v>
      </c>
      <c r="J38" s="24">
        <v>100</v>
      </c>
      <c r="K38" s="39">
        <v>1</v>
      </c>
      <c r="L38" s="56">
        <f t="shared" si="1"/>
        <v>100</v>
      </c>
      <c r="M38" s="39">
        <v>0</v>
      </c>
      <c r="N38" s="40">
        <v>0</v>
      </c>
      <c r="O38" s="20"/>
      <c r="P38" s="21"/>
    </row>
    <row r="39" spans="1:16" ht="21.6" customHeight="1" thickBot="1">
      <c r="A39" s="49" t="s">
        <v>77</v>
      </c>
      <c r="B39" s="55" t="s">
        <v>73</v>
      </c>
      <c r="C39" s="51" t="s">
        <v>85</v>
      </c>
      <c r="D39" s="51">
        <v>20</v>
      </c>
      <c r="E39" s="56">
        <v>35</v>
      </c>
      <c r="F39" s="56">
        <f t="shared" si="4"/>
        <v>700</v>
      </c>
      <c r="G39" s="53">
        <v>0</v>
      </c>
      <c r="H39" s="54">
        <v>0</v>
      </c>
      <c r="I39" s="23">
        <v>1</v>
      </c>
      <c r="J39" s="24">
        <v>700</v>
      </c>
      <c r="K39" s="39">
        <v>1</v>
      </c>
      <c r="L39" s="56">
        <f t="shared" si="1"/>
        <v>700</v>
      </c>
      <c r="M39" s="39">
        <v>0</v>
      </c>
      <c r="N39" s="40">
        <v>0</v>
      </c>
      <c r="O39" s="20"/>
      <c r="P39" s="21"/>
    </row>
    <row r="40" spans="1:16" ht="21.6" customHeight="1" thickBot="1">
      <c r="A40" s="49" t="s">
        <v>78</v>
      </c>
      <c r="B40" s="55" t="s">
        <v>74</v>
      </c>
      <c r="C40" s="51" t="s">
        <v>85</v>
      </c>
      <c r="D40" s="51">
        <v>8</v>
      </c>
      <c r="E40" s="56">
        <v>50</v>
      </c>
      <c r="F40" s="56">
        <f t="shared" si="4"/>
        <v>400</v>
      </c>
      <c r="G40" s="53">
        <v>0</v>
      </c>
      <c r="H40" s="54">
        <v>0</v>
      </c>
      <c r="I40" s="23">
        <v>1</v>
      </c>
      <c r="J40" s="24">
        <v>400</v>
      </c>
      <c r="K40" s="39">
        <v>1</v>
      </c>
      <c r="L40" s="56">
        <f t="shared" si="1"/>
        <v>400</v>
      </c>
      <c r="M40" s="39">
        <v>0</v>
      </c>
      <c r="N40" s="40">
        <v>0</v>
      </c>
      <c r="O40" s="20"/>
      <c r="P40" s="21"/>
    </row>
    <row r="41" spans="1:16" ht="21.6" customHeight="1" thickBot="1">
      <c r="A41" s="49" t="s">
        <v>79</v>
      </c>
      <c r="B41" s="55" t="s">
        <v>75</v>
      </c>
      <c r="C41" s="51" t="s">
        <v>44</v>
      </c>
      <c r="D41" s="51">
        <v>1</v>
      </c>
      <c r="E41" s="56">
        <v>500</v>
      </c>
      <c r="F41" s="56">
        <f t="shared" si="4"/>
        <v>500</v>
      </c>
      <c r="G41" s="53">
        <v>0</v>
      </c>
      <c r="H41" s="54">
        <v>0</v>
      </c>
      <c r="I41" s="23">
        <v>1</v>
      </c>
      <c r="J41" s="24">
        <v>500</v>
      </c>
      <c r="K41" s="39">
        <v>1</v>
      </c>
      <c r="L41" s="56">
        <f t="shared" si="1"/>
        <v>500</v>
      </c>
      <c r="M41" s="39">
        <v>0</v>
      </c>
      <c r="N41" s="40">
        <v>0</v>
      </c>
      <c r="O41" s="20"/>
      <c r="P41" s="21"/>
    </row>
    <row r="42" spans="1:16" ht="21.6" customHeight="1" thickBot="1">
      <c r="A42" s="49" t="s">
        <v>80</v>
      </c>
      <c r="B42" s="55" t="s">
        <v>76</v>
      </c>
      <c r="C42" s="51" t="s">
        <v>85</v>
      </c>
      <c r="D42" s="51">
        <v>2</v>
      </c>
      <c r="E42" s="56">
        <v>250</v>
      </c>
      <c r="F42" s="56">
        <f t="shared" si="4"/>
        <v>500</v>
      </c>
      <c r="G42" s="53">
        <v>0</v>
      </c>
      <c r="H42" s="54">
        <v>0</v>
      </c>
      <c r="I42" s="23">
        <v>1</v>
      </c>
      <c r="J42" s="24">
        <f t="shared" si="0"/>
        <v>500</v>
      </c>
      <c r="K42" s="39">
        <v>1</v>
      </c>
      <c r="L42" s="56">
        <f t="shared" si="1"/>
        <v>500</v>
      </c>
      <c r="M42" s="39">
        <v>0</v>
      </c>
      <c r="N42" s="40">
        <v>0</v>
      </c>
      <c r="O42" s="20"/>
      <c r="P42" s="21"/>
    </row>
    <row r="43" spans="1:16" ht="16.2" thickBot="1">
      <c r="B43" s="81">
        <f>F16+F19+F24+F29+F31+F32+F33+F34+F35</f>
        <v>62573</v>
      </c>
      <c r="C43" s="82"/>
      <c r="D43" s="82"/>
      <c r="E43" s="82"/>
      <c r="F43" s="83"/>
      <c r="G43" s="27">
        <v>0</v>
      </c>
      <c r="H43" s="28">
        <v>0</v>
      </c>
      <c r="I43" s="29">
        <v>1</v>
      </c>
      <c r="J43" s="30">
        <f>J16+J19+J24+J29+J31+J32+J33+J34+J35</f>
        <v>62573</v>
      </c>
      <c r="K43" s="31">
        <v>1</v>
      </c>
      <c r="L43" s="32">
        <v>62573</v>
      </c>
      <c r="M43" s="33">
        <v>0</v>
      </c>
      <c r="N43" s="34">
        <v>0</v>
      </c>
      <c r="O43" s="21"/>
      <c r="P43" s="21"/>
    </row>
    <row r="46" spans="1:16" ht="17.399999999999999">
      <c r="E46" s="13" t="s">
        <v>23</v>
      </c>
      <c r="F46" s="13"/>
      <c r="G46" s="14"/>
      <c r="H46" s="13"/>
      <c r="I46" s="14"/>
      <c r="J46" s="18">
        <v>62573</v>
      </c>
      <c r="L46" s="10"/>
      <c r="N46" s="10"/>
    </row>
    <row r="47" spans="1:16" ht="17.399999999999999">
      <c r="E47" s="13" t="s">
        <v>45</v>
      </c>
      <c r="F47" s="13"/>
      <c r="G47" s="14"/>
      <c r="H47" s="13"/>
      <c r="I47" s="14"/>
      <c r="J47" s="15">
        <f>J46*0.22</f>
        <v>13766.06</v>
      </c>
      <c r="L47" s="10"/>
      <c r="N47" s="10"/>
    </row>
    <row r="48" spans="1:16" ht="17.399999999999999">
      <c r="E48" s="13" t="s">
        <v>24</v>
      </c>
      <c r="F48" s="13"/>
      <c r="G48" s="14"/>
      <c r="H48" s="13"/>
      <c r="I48" s="14"/>
      <c r="J48" s="18">
        <f>J46+J47</f>
        <v>76339.06</v>
      </c>
      <c r="L48" s="10"/>
      <c r="N48" s="10"/>
    </row>
    <row r="49" spans="2:14" ht="17.399999999999999">
      <c r="E49" s="13"/>
      <c r="F49" s="13"/>
      <c r="G49" s="14"/>
      <c r="H49" s="13"/>
      <c r="I49" s="14"/>
      <c r="J49" s="18"/>
      <c r="L49" s="10"/>
      <c r="N49" s="10"/>
    </row>
    <row r="50" spans="2:14" ht="17.399999999999999">
      <c r="E50" s="13" t="s">
        <v>33</v>
      </c>
      <c r="F50" s="13"/>
      <c r="G50" s="14"/>
      <c r="H50" s="13"/>
      <c r="I50" s="14"/>
      <c r="J50" s="18">
        <f>J48-J49</f>
        <v>76339.06</v>
      </c>
      <c r="L50" s="10"/>
      <c r="N50" s="10"/>
    </row>
    <row r="52" spans="2:14">
      <c r="E52" s="11" t="s">
        <v>25</v>
      </c>
      <c r="G52" s="11"/>
      <c r="J52" s="89" t="s">
        <v>26</v>
      </c>
      <c r="K52" s="89"/>
      <c r="L52" s="11" t="s">
        <v>27</v>
      </c>
      <c r="M52" s="11" t="s">
        <v>28</v>
      </c>
    </row>
    <row r="53" spans="2:14">
      <c r="B53" s="11" t="s">
        <v>29</v>
      </c>
      <c r="E53" s="93" t="s">
        <v>88</v>
      </c>
      <c r="F53" s="93"/>
      <c r="G53" s="89"/>
      <c r="H53" s="89"/>
      <c r="I53" s="89"/>
      <c r="J53" s="90" t="s">
        <v>30</v>
      </c>
      <c r="K53" s="90"/>
      <c r="M53" s="12">
        <v>45646</v>
      </c>
    </row>
    <row r="54" spans="2:14">
      <c r="B54" s="11" t="s">
        <v>31</v>
      </c>
      <c r="E54" s="91" t="s">
        <v>87</v>
      </c>
      <c r="F54" s="92"/>
      <c r="G54" s="92"/>
      <c r="H54" s="92"/>
      <c r="I54" s="92"/>
      <c r="J54" s="90" t="s">
        <v>86</v>
      </c>
      <c r="K54" s="90"/>
      <c r="M54" s="12">
        <v>45646</v>
      </c>
    </row>
    <row r="55" spans="2:14">
      <c r="B55" s="11"/>
      <c r="E55" s="11"/>
      <c r="G55" s="11"/>
      <c r="J55" s="90"/>
      <c r="K55" s="90"/>
    </row>
    <row r="56" spans="2:14">
      <c r="B56" s="11"/>
      <c r="E56" s="11"/>
      <c r="F56" s="88"/>
      <c r="G56" s="88"/>
      <c r="J56" s="90"/>
      <c r="K56" s="90"/>
    </row>
  </sheetData>
  <mergeCells count="32">
    <mergeCell ref="B43:F43"/>
    <mergeCell ref="M13:M14"/>
    <mergeCell ref="N13:N14"/>
    <mergeCell ref="B15:N15"/>
    <mergeCell ref="F56:G56"/>
    <mergeCell ref="J52:K52"/>
    <mergeCell ref="G53:I53"/>
    <mergeCell ref="J53:K53"/>
    <mergeCell ref="J54:K54"/>
    <mergeCell ref="J56:K56"/>
    <mergeCell ref="J55:K55"/>
    <mergeCell ref="E54:I54"/>
    <mergeCell ref="E53:F53"/>
    <mergeCell ref="A6:J6"/>
    <mergeCell ref="M11:N11"/>
    <mergeCell ref="G11:H11"/>
    <mergeCell ref="C11:F11"/>
    <mergeCell ref="I11:J11"/>
    <mergeCell ref="A7:G7"/>
    <mergeCell ref="A13:A14"/>
    <mergeCell ref="B13:B14"/>
    <mergeCell ref="C13:C14"/>
    <mergeCell ref="K11:L11"/>
    <mergeCell ref="H13:H14"/>
    <mergeCell ref="I13:I14"/>
    <mergeCell ref="J13:J14"/>
    <mergeCell ref="K13:K14"/>
    <mergeCell ref="L13:L14"/>
    <mergeCell ref="D13:D14"/>
    <mergeCell ref="E13:E14"/>
    <mergeCell ref="F13:F14"/>
    <mergeCell ref="G13:G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Investintech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User</cp:lastModifiedBy>
  <dcterms:created xsi:type="dcterms:W3CDTF">2018-12-11T08:45:19Z</dcterms:created>
  <dcterms:modified xsi:type="dcterms:W3CDTF">2024-12-20T14:02:59Z</dcterms:modified>
</cp:coreProperties>
</file>